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laudia\Desktop\PRESUPUESTOS\presupuesto 2026\"/>
    </mc:Choice>
  </mc:AlternateContent>
  <bookViews>
    <workbookView xWindow="0" yWindow="0" windowWidth="23040" windowHeight="8676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59" i="1" l="1"/>
  <c r="W58" i="1"/>
  <c r="W57" i="1"/>
  <c r="W61" i="1" s="1"/>
  <c r="M54" i="1"/>
  <c r="H54" i="1"/>
  <c r="E55" i="1"/>
  <c r="E54" i="1"/>
  <c r="E56" i="1" s="1"/>
  <c r="Z50" i="1"/>
  <c r="Z49" i="1"/>
  <c r="Z48" i="1"/>
  <c r="Y48" i="1"/>
  <c r="Z47" i="1"/>
  <c r="Z44" i="1"/>
  <c r="Z43" i="1"/>
  <c r="Z42" i="1"/>
  <c r="P42" i="1"/>
  <c r="Q42" i="1"/>
  <c r="R42" i="1"/>
  <c r="S42" i="1"/>
  <c r="T42" i="1"/>
  <c r="U42" i="1"/>
  <c r="V42" i="1"/>
  <c r="W42" i="1"/>
  <c r="X42" i="1"/>
  <c r="Y42" i="1"/>
  <c r="O42" i="1"/>
  <c r="Z41" i="1"/>
  <c r="P41" i="1"/>
  <c r="Q41" i="1"/>
  <c r="R41" i="1"/>
  <c r="S41" i="1"/>
  <c r="T41" i="1"/>
  <c r="U41" i="1"/>
  <c r="V41" i="1"/>
  <c r="W41" i="1"/>
  <c r="X41" i="1"/>
  <c r="Y41" i="1"/>
  <c r="O41" i="1"/>
  <c r="Q34" i="1"/>
  <c r="R34" i="1"/>
  <c r="S34" i="1"/>
  <c r="T34" i="1"/>
  <c r="U34" i="1"/>
  <c r="V34" i="1"/>
  <c r="W34" i="1"/>
  <c r="X34" i="1"/>
  <c r="Y34" i="1"/>
  <c r="P34" i="1"/>
  <c r="Z36" i="1"/>
  <c r="Z34" i="1"/>
  <c r="O34" i="1"/>
  <c r="Z32" i="1"/>
  <c r="P32" i="1"/>
  <c r="Q32" i="1"/>
  <c r="R32" i="1"/>
  <c r="S32" i="1"/>
  <c r="T32" i="1"/>
  <c r="U32" i="1"/>
  <c r="V32" i="1"/>
  <c r="W32" i="1"/>
  <c r="X32" i="1"/>
  <c r="Y32" i="1"/>
  <c r="O32" i="1"/>
  <c r="Z27" i="1"/>
  <c r="Z28" i="1"/>
  <c r="Z29" i="1"/>
  <c r="Z26" i="1"/>
  <c r="P31" i="1"/>
  <c r="Q31" i="1"/>
  <c r="R31" i="1"/>
  <c r="S31" i="1"/>
  <c r="T31" i="1"/>
  <c r="U31" i="1"/>
  <c r="V31" i="1"/>
  <c r="W31" i="1"/>
  <c r="X31" i="1"/>
  <c r="Y31" i="1"/>
  <c r="O31" i="1"/>
  <c r="Y58" i="1" l="1"/>
  <c r="Y59" i="1"/>
  <c r="Y57" i="1"/>
  <c r="Y61" i="1" s="1"/>
</calcChain>
</file>

<file path=xl/sharedStrings.xml><?xml version="1.0" encoding="utf-8"?>
<sst xmlns="http://schemas.openxmlformats.org/spreadsheetml/2006/main" count="88" uniqueCount="78">
  <si>
    <t>E.O. (Específico de octubre) admite los campos SI ó NO, según hayan accedido a este Ayuntamiento antes o después de 31/12/2007</t>
  </si>
  <si>
    <t>E.O. (Específico de octubre): El importe especifico de octubre se ha congelado al número de trienios de 2013.</t>
  </si>
  <si>
    <t>CES = Complemento específico distinto al resto del mismo grupo profesional</t>
  </si>
  <si>
    <t>RCS = Reconocimiento diferencias de haberes por desempeño de funciones de categoría superior</t>
  </si>
  <si>
    <t>CP = Complemento personal (antigua productividad)</t>
  </si>
  <si>
    <t>ORGANISMO AUTÓNOMO: FUNDACION PARA LA PROMOCIÓN DEL EMPLEO</t>
  </si>
  <si>
    <t>PAGAS EXTRAS JUN/DIC</t>
  </si>
  <si>
    <t>NUM</t>
  </si>
  <si>
    <t>CODIGO</t>
  </si>
  <si>
    <t>CATEGORIA</t>
  </si>
  <si>
    <t>TITULAR</t>
  </si>
  <si>
    <t>SIT</t>
  </si>
  <si>
    <t>CP</t>
  </si>
  <si>
    <t>E.O.</t>
  </si>
  <si>
    <t>GR</t>
  </si>
  <si>
    <t>NUM TRIEN</t>
  </si>
  <si>
    <t>E.O. 2013</t>
  </si>
  <si>
    <t>NIV</t>
  </si>
  <si>
    <t>COEF</t>
  </si>
  <si>
    <t>MM</t>
  </si>
  <si>
    <t>S.BASE</t>
  </si>
  <si>
    <t>ANTIG</t>
  </si>
  <si>
    <t>COMPL. DESTINO</t>
  </si>
  <si>
    <t>COMPL. ESPECIFICO</t>
  </si>
  <si>
    <t>RESIDENCIA</t>
  </si>
  <si>
    <t>S. BASE</t>
  </si>
  <si>
    <t>C.DESTINO</t>
  </si>
  <si>
    <t>ESPEC. ADICIONAL</t>
  </si>
  <si>
    <t>ESPEC OCTUBRE</t>
  </si>
  <si>
    <t>COMPL PERSONAL</t>
  </si>
  <si>
    <t>TOTAL GENERAL</t>
  </si>
  <si>
    <t>L-FUN-001</t>
  </si>
  <si>
    <t>Gerente</t>
  </si>
  <si>
    <t>Vacante</t>
  </si>
  <si>
    <t>A1</t>
  </si>
  <si>
    <t>L-FUN-002</t>
  </si>
  <si>
    <t>Aux Administrativo</t>
  </si>
  <si>
    <t>Pérez Díaz, Juana María</t>
  </si>
  <si>
    <t>SI</t>
  </si>
  <si>
    <t>C1</t>
  </si>
  <si>
    <t>(Perdomo García, Claudina)</t>
  </si>
  <si>
    <t>Com Serv</t>
  </si>
  <si>
    <t>L-FUN-003</t>
  </si>
  <si>
    <t>Conserje</t>
  </si>
  <si>
    <t>NO</t>
  </si>
  <si>
    <t>E</t>
  </si>
  <si>
    <t>Suma parcial</t>
  </si>
  <si>
    <t>Suma por grupos</t>
  </si>
  <si>
    <t>A2</t>
  </si>
  <si>
    <t>C2</t>
  </si>
  <si>
    <t>OAP</t>
  </si>
  <si>
    <t>Plazas de nueva creación</t>
  </si>
  <si>
    <t>Masa retributiva global año 2025</t>
  </si>
  <si>
    <t>Previsión incremento proyecto LPGE 2026 (%)</t>
  </si>
  <si>
    <t>Seguridad Social ……………….</t>
  </si>
  <si>
    <t>Coste retribuciones ordinarias</t>
  </si>
  <si>
    <t>H.EXTRAS</t>
  </si>
  <si>
    <t>SUMA</t>
  </si>
  <si>
    <t>Retribuciones variables</t>
  </si>
  <si>
    <t>Coste retribuciones variables</t>
  </si>
  <si>
    <t>RETRIBUC</t>
  </si>
  <si>
    <t>SEG. SOCIAL</t>
  </si>
  <si>
    <t>COSTE AÑO</t>
  </si>
  <si>
    <t>Masa retributiva global</t>
  </si>
  <si>
    <t>DISTRIBUCIÓN MASA RETRIBUTIVA NETA</t>
  </si>
  <si>
    <t>Retr básicas, c.destino, residencia</t>
  </si>
  <si>
    <t>Conceptos</t>
  </si>
  <si>
    <t>Importe</t>
  </si>
  <si>
    <t>%</t>
  </si>
  <si>
    <t>Masa retributiva neta</t>
  </si>
  <si>
    <t>Complemento específico</t>
  </si>
  <si>
    <t>Complemento de productividad</t>
  </si>
  <si>
    <t>Límites máximos establecidos por art 7 RD 861/1986</t>
  </si>
  <si>
    <t>Hasta 75% MRN para complemento específico</t>
  </si>
  <si>
    <t>Gratificaciones/h.extras</t>
  </si>
  <si>
    <t>Hasta 30% MRN para complemento productividad</t>
  </si>
  <si>
    <t>Hasta 10% MRN para gratificaciones/horas extras</t>
  </si>
  <si>
    <t>Sumas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</si>
</sst>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\ %"/>
  </numFmts>
  <fonts count="10" x14ac:knownFonts="1">
    <font>
      <sz val="11"/>
      <color theme="1"/>
      <name val="Calibri"/>
      <family val="2"/>
      <scheme val="minor"/>
    </font>
    <font>
      <sz val="8"/>
      <name val="Arial"/>
      <family val="2"/>
      <charset val="1"/>
    </font>
    <font>
      <b/>
      <sz val="8"/>
      <color rgb="FFFF0000"/>
      <name val="Arial"/>
      <family val="2"/>
      <charset val="1"/>
    </font>
    <font>
      <sz val="7"/>
      <name val="Arial"/>
      <family val="2"/>
      <charset val="1"/>
    </font>
    <font>
      <b/>
      <u/>
      <sz val="8"/>
      <name val="Arial"/>
      <family val="2"/>
      <charset val="1"/>
    </font>
    <font>
      <b/>
      <sz val="8"/>
      <name val="Arial"/>
      <family val="2"/>
      <charset val="1"/>
    </font>
    <font>
      <sz val="6"/>
      <name val="Arial"/>
      <family val="2"/>
      <charset val="1"/>
    </font>
    <font>
      <b/>
      <sz val="8"/>
      <color rgb="FF0000FF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</fonts>
  <fills count="13">
    <fill>
      <patternFill patternType="none"/>
    </fill>
    <fill>
      <patternFill patternType="gray125"/>
    </fill>
    <fill>
      <patternFill patternType="solid">
        <fgColor theme="0"/>
        <bgColor rgb="FFF0F0F0"/>
      </patternFill>
    </fill>
    <fill>
      <patternFill patternType="solid">
        <fgColor rgb="FFC0C0C0"/>
        <bgColor rgb="FFBFBFBF"/>
      </patternFill>
    </fill>
    <fill>
      <patternFill patternType="solid">
        <fgColor rgb="FFFFFF00"/>
        <bgColor rgb="FFFFD966"/>
      </patternFill>
    </fill>
    <fill>
      <patternFill patternType="solid">
        <fgColor theme="2" tint="-0.249977111117893"/>
        <bgColor rgb="FFBFBFBF"/>
      </patternFill>
    </fill>
    <fill>
      <patternFill patternType="solid">
        <fgColor rgb="FFF0F0F0"/>
        <bgColor rgb="FFDEEBF7"/>
      </patternFill>
    </fill>
    <fill>
      <patternFill patternType="solid">
        <fgColor theme="5" tint="0.39988402966399123"/>
        <bgColor rgb="FFF4B084"/>
      </patternFill>
    </fill>
    <fill>
      <patternFill patternType="solid">
        <fgColor rgb="FFFFC000"/>
        <bgColor rgb="FFFFD966"/>
      </patternFill>
    </fill>
    <fill>
      <patternFill patternType="solid">
        <fgColor theme="7" tint="0.39988402966399123"/>
        <bgColor rgb="FFFFCC99"/>
      </patternFill>
    </fill>
    <fill>
      <patternFill patternType="solid">
        <fgColor theme="4" tint="0.39988402966399123"/>
        <bgColor rgb="FFBFBFBF"/>
      </patternFill>
    </fill>
    <fill>
      <patternFill patternType="solid">
        <fgColor theme="9" tint="0.39988402966399123"/>
        <bgColor rgb="FFAFD095"/>
      </patternFill>
    </fill>
    <fill>
      <patternFill patternType="solid">
        <fgColor theme="0" tint="-0.249977111117893"/>
        <bgColor rgb="FFC0C0C0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6">
    <xf numFmtId="0" fontId="0" fillId="0" borderId="0" xfId="0"/>
    <xf numFmtId="0" fontId="1" fillId="0" borderId="0" xfId="0" applyFont="1" applyAlignment="1" applyProtection="1">
      <alignment horizontal="center"/>
    </xf>
    <xf numFmtId="49" fontId="1" fillId="0" borderId="0" xfId="0" applyNumberFormat="1" applyFont="1" applyAlignment="1" applyProtection="1"/>
    <xf numFmtId="0" fontId="2" fillId="0" borderId="0" xfId="0" applyFont="1" applyAlignment="1" applyProtection="1"/>
    <xf numFmtId="0" fontId="1" fillId="0" borderId="0" xfId="0" applyFont="1" applyAlignment="1" applyProtection="1"/>
    <xf numFmtId="1" fontId="1" fillId="0" borderId="0" xfId="0" applyNumberFormat="1" applyFont="1" applyAlignment="1" applyProtection="1">
      <alignment horizontal="center"/>
    </xf>
    <xf numFmtId="2" fontId="1" fillId="0" borderId="0" xfId="0" applyNumberFormat="1" applyFont="1" applyAlignment="1" applyProtection="1">
      <alignment horizontal="center"/>
      <protection locked="0"/>
    </xf>
    <xf numFmtId="1" fontId="1" fillId="0" borderId="0" xfId="0" applyNumberFormat="1" applyFont="1" applyAlignment="1" applyProtection="1">
      <alignment horizontal="center"/>
      <protection locked="0"/>
    </xf>
    <xf numFmtId="4" fontId="1" fillId="0" borderId="0" xfId="0" applyNumberFormat="1" applyFont="1" applyAlignment="1" applyProtection="1"/>
    <xf numFmtId="4" fontId="3" fillId="2" borderId="0" xfId="0" applyNumberFormat="1" applyFont="1" applyFill="1" applyAlignment="1" applyProtection="1"/>
    <xf numFmtId="4" fontId="1" fillId="2" borderId="0" xfId="0" applyNumberFormat="1" applyFont="1" applyFill="1" applyAlignment="1" applyProtection="1"/>
    <xf numFmtId="1" fontId="1" fillId="0" borderId="0" xfId="0" applyNumberFormat="1" applyFont="1" applyAlignment="1" applyProtection="1">
      <alignment horizontal="left"/>
    </xf>
    <xf numFmtId="4" fontId="1" fillId="2" borderId="0" xfId="0" applyNumberFormat="1" applyFont="1" applyFill="1" applyBorder="1" applyAlignment="1" applyProtection="1"/>
    <xf numFmtId="0" fontId="4" fillId="0" borderId="0" xfId="0" applyFont="1" applyAlignment="1" applyProtection="1"/>
    <xf numFmtId="4" fontId="5" fillId="2" borderId="0" xfId="0" applyNumberFormat="1" applyFont="1" applyFill="1" applyAlignment="1" applyProtection="1"/>
    <xf numFmtId="4" fontId="5" fillId="0" borderId="0" xfId="0" applyNumberFormat="1" applyFont="1" applyAlignment="1" applyProtection="1"/>
    <xf numFmtId="0" fontId="1" fillId="3" borderId="1" xfId="0" applyFont="1" applyFill="1" applyBorder="1" applyAlignment="1" applyProtection="1">
      <alignment horizontal="center"/>
    </xf>
    <xf numFmtId="0" fontId="1" fillId="3" borderId="1" xfId="0" applyFont="1" applyFill="1" applyBorder="1" applyAlignment="1" applyProtection="1">
      <alignment horizontal="left"/>
    </xf>
    <xf numFmtId="0" fontId="1" fillId="3" borderId="2" xfId="0" applyFont="1" applyFill="1" applyBorder="1" applyAlignment="1" applyProtection="1">
      <alignment horizontal="left"/>
    </xf>
    <xf numFmtId="0" fontId="1" fillId="3" borderId="2" xfId="0" applyFont="1" applyFill="1" applyBorder="1" applyAlignment="1" applyProtection="1">
      <alignment horizontal="center"/>
    </xf>
    <xf numFmtId="0" fontId="6" fillId="3" borderId="1" xfId="0" applyFont="1" applyFill="1" applyBorder="1" applyAlignment="1" applyProtection="1">
      <alignment horizontal="center"/>
    </xf>
    <xf numFmtId="1" fontId="1" fillId="3" borderId="1" xfId="0" applyNumberFormat="1" applyFont="1" applyFill="1" applyBorder="1" applyAlignment="1" applyProtection="1">
      <alignment horizontal="center"/>
    </xf>
    <xf numFmtId="1" fontId="1" fillId="3" borderId="3" xfId="0" applyNumberFormat="1" applyFont="1" applyFill="1" applyBorder="1" applyAlignment="1" applyProtection="1">
      <alignment horizontal="center"/>
    </xf>
    <xf numFmtId="0" fontId="1" fillId="3" borderId="3" xfId="0" applyFont="1" applyFill="1" applyBorder="1" applyAlignment="1" applyProtection="1">
      <alignment horizontal="center"/>
    </xf>
    <xf numFmtId="0" fontId="1" fillId="3" borderId="1" xfId="0" applyFont="1" applyFill="1" applyBorder="1" applyAlignment="1" applyProtection="1">
      <alignment horizontal="right"/>
    </xf>
    <xf numFmtId="0" fontId="1" fillId="3" borderId="5" xfId="0" applyFont="1" applyFill="1" applyBorder="1" applyAlignment="1" applyProtection="1">
      <alignment vertical="center" wrapText="1"/>
    </xf>
    <xf numFmtId="0" fontId="1" fillId="3" borderId="6" xfId="0" applyFont="1" applyFill="1" applyBorder="1" applyAlignment="1" applyProtection="1">
      <alignment vertical="center" wrapText="1"/>
    </xf>
    <xf numFmtId="0" fontId="1" fillId="3" borderId="6" xfId="0" applyFont="1" applyFill="1" applyBorder="1" applyAlignment="1" applyProtection="1">
      <alignment horizontal="center" vertical="center" wrapText="1"/>
    </xf>
    <xf numFmtId="0" fontId="6" fillId="3" borderId="5" xfId="0" applyFont="1" applyFill="1" applyBorder="1" applyAlignment="1" applyProtection="1">
      <alignment vertical="center" wrapText="1"/>
    </xf>
    <xf numFmtId="1" fontId="3" fillId="3" borderId="5" xfId="0" applyNumberFormat="1" applyFont="1" applyFill="1" applyBorder="1" applyAlignment="1" applyProtection="1">
      <alignment vertical="center" wrapText="1"/>
    </xf>
    <xf numFmtId="1" fontId="6" fillId="3" borderId="7" xfId="0" applyNumberFormat="1" applyFont="1" applyFill="1" applyBorder="1" applyAlignment="1" applyProtection="1">
      <alignment vertical="center" wrapText="1"/>
    </xf>
    <xf numFmtId="0" fontId="3" fillId="3" borderId="7" xfId="0" applyFont="1" applyFill="1" applyBorder="1" applyAlignment="1" applyProtection="1">
      <alignment vertical="center" wrapText="1"/>
    </xf>
    <xf numFmtId="0" fontId="3" fillId="3" borderId="6" xfId="0" applyFont="1" applyFill="1" applyBorder="1" applyAlignment="1" applyProtection="1">
      <alignment vertical="center" wrapText="1"/>
    </xf>
    <xf numFmtId="0" fontId="3" fillId="3" borderId="5" xfId="0" applyFont="1" applyFill="1" applyBorder="1" applyAlignment="1" applyProtection="1">
      <alignment vertical="center" wrapText="1"/>
    </xf>
    <xf numFmtId="0" fontId="3" fillId="3" borderId="4" xfId="0" applyFont="1" applyFill="1" applyBorder="1" applyAlignment="1" applyProtection="1">
      <alignment vertical="center" wrapText="1"/>
    </xf>
    <xf numFmtId="0" fontId="1" fillId="0" borderId="1" xfId="0" applyFont="1" applyBorder="1" applyAlignment="1" applyProtection="1">
      <alignment horizontal="center"/>
    </xf>
    <xf numFmtId="49" fontId="1" fillId="0" borderId="3" xfId="0" applyNumberFormat="1" applyFont="1" applyBorder="1" applyAlignment="1" applyProtection="1">
      <alignment horizontal="left"/>
    </xf>
    <xf numFmtId="0" fontId="1" fillId="0" borderId="1" xfId="0" applyFont="1" applyBorder="1" applyAlignment="1" applyProtection="1"/>
    <xf numFmtId="0" fontId="1" fillId="0" borderId="8" xfId="0" applyFont="1" applyBorder="1" applyAlignment="1" applyProtection="1"/>
    <xf numFmtId="0" fontId="1" fillId="0" borderId="8" xfId="0" applyFont="1" applyBorder="1" applyAlignment="1" applyProtection="1">
      <alignment horizontal="center"/>
    </xf>
    <xf numFmtId="3" fontId="1" fillId="0" borderId="8" xfId="0" applyNumberFormat="1" applyFont="1" applyBorder="1" applyAlignment="1" applyProtection="1">
      <alignment horizontal="center"/>
    </xf>
    <xf numFmtId="1" fontId="1" fillId="0" borderId="8" xfId="0" applyNumberFormat="1" applyFont="1" applyBorder="1" applyAlignment="1" applyProtection="1">
      <alignment horizontal="center"/>
    </xf>
    <xf numFmtId="2" fontId="1" fillId="0" borderId="8" xfId="0" applyNumberFormat="1" applyFont="1" applyBorder="1" applyAlignment="1" applyProtection="1">
      <alignment horizontal="center"/>
      <protection locked="0"/>
    </xf>
    <xf numFmtId="1" fontId="1" fillId="0" borderId="8" xfId="0" applyNumberFormat="1" applyFont="1" applyBorder="1" applyAlignment="1" applyProtection="1">
      <alignment horizontal="center"/>
      <protection locked="0"/>
    </xf>
    <xf numFmtId="4" fontId="1" fillId="0" borderId="8" xfId="0" applyNumberFormat="1" applyFont="1" applyBorder="1" applyAlignment="1" applyProtection="1"/>
    <xf numFmtId="4" fontId="1" fillId="0" borderId="8" xfId="0" applyNumberFormat="1" applyFont="1" applyBorder="1" applyAlignment="1" applyProtection="1">
      <protection locked="0"/>
    </xf>
    <xf numFmtId="4" fontId="1" fillId="0" borderId="1" xfId="0" applyNumberFormat="1" applyFont="1" applyBorder="1" applyAlignment="1" applyProtection="1"/>
    <xf numFmtId="49" fontId="1" fillId="0" borderId="9" xfId="0" applyNumberFormat="1" applyFont="1" applyBorder="1" applyAlignment="1" applyProtection="1">
      <alignment horizontal="left"/>
    </xf>
    <xf numFmtId="0" fontId="1" fillId="4" borderId="8" xfId="0" applyFont="1" applyFill="1" applyBorder="1" applyAlignment="1" applyProtection="1">
      <alignment horizontal="left"/>
    </xf>
    <xf numFmtId="0" fontId="1" fillId="4" borderId="8" xfId="0" applyFont="1" applyFill="1" applyBorder="1" applyAlignment="1" applyProtection="1"/>
    <xf numFmtId="0" fontId="1" fillId="0" borderId="10" xfId="0" applyFont="1" applyBorder="1" applyAlignment="1" applyProtection="1"/>
    <xf numFmtId="0" fontId="1" fillId="0" borderId="10" xfId="0" applyFont="1" applyBorder="1" applyAlignment="1" applyProtection="1">
      <alignment horizontal="center"/>
    </xf>
    <xf numFmtId="4" fontId="1" fillId="5" borderId="8" xfId="0" applyNumberFormat="1" applyFont="1" applyFill="1" applyBorder="1" applyAlignment="1" applyProtection="1">
      <protection locked="0"/>
    </xf>
    <xf numFmtId="4" fontId="1" fillId="5" borderId="8" xfId="0" applyNumberFormat="1" applyFont="1" applyFill="1" applyBorder="1" applyAlignment="1" applyProtection="1"/>
    <xf numFmtId="0" fontId="1" fillId="0" borderId="9" xfId="0" applyFont="1" applyBorder="1" applyAlignment="1" applyProtection="1"/>
    <xf numFmtId="3" fontId="1" fillId="0" borderId="9" xfId="0" applyNumberFormat="1" applyFont="1" applyBorder="1" applyAlignment="1" applyProtection="1">
      <alignment horizontal="center"/>
    </xf>
    <xf numFmtId="0" fontId="1" fillId="0" borderId="8" xfId="0" applyFont="1" applyBorder="1" applyAlignment="1" applyProtection="1">
      <alignment horizontal="left"/>
    </xf>
    <xf numFmtId="49" fontId="1" fillId="0" borderId="11" xfId="0" applyNumberFormat="1" applyFont="1" applyBorder="1" applyAlignment="1" applyProtection="1"/>
    <xf numFmtId="0" fontId="1" fillId="0" borderId="12" xfId="0" applyFont="1" applyBorder="1" applyAlignment="1" applyProtection="1"/>
    <xf numFmtId="0" fontId="1" fillId="0" borderId="11" xfId="0" applyFont="1" applyBorder="1" applyAlignment="1" applyProtection="1"/>
    <xf numFmtId="0" fontId="1" fillId="0" borderId="12" xfId="0" applyFont="1" applyBorder="1" applyAlignment="1" applyProtection="1">
      <alignment horizontal="center"/>
    </xf>
    <xf numFmtId="0" fontId="1" fillId="0" borderId="11" xfId="0" applyFont="1" applyBorder="1" applyAlignment="1" applyProtection="1">
      <alignment horizontal="center"/>
    </xf>
    <xf numFmtId="1" fontId="1" fillId="0" borderId="11" xfId="0" applyNumberFormat="1" applyFont="1" applyBorder="1" applyAlignment="1" applyProtection="1">
      <alignment horizontal="center"/>
    </xf>
    <xf numFmtId="2" fontId="1" fillId="0" borderId="11" xfId="0" applyNumberFormat="1" applyFont="1" applyBorder="1" applyAlignment="1" applyProtection="1">
      <alignment horizontal="center"/>
      <protection locked="0"/>
    </xf>
    <xf numFmtId="1" fontId="1" fillId="0" borderId="11" xfId="0" applyNumberFormat="1" applyFont="1" applyBorder="1" applyAlignment="1" applyProtection="1">
      <alignment horizontal="center"/>
      <protection locked="0"/>
    </xf>
    <xf numFmtId="4" fontId="1" fillId="0" borderId="11" xfId="0" applyNumberFormat="1" applyFont="1" applyBorder="1" applyAlignment="1" applyProtection="1"/>
    <xf numFmtId="4" fontId="1" fillId="0" borderId="11" xfId="0" applyNumberFormat="1" applyFont="1" applyBorder="1" applyAlignment="1" applyProtection="1">
      <protection locked="0"/>
    </xf>
    <xf numFmtId="49" fontId="1" fillId="0" borderId="13" xfId="0" applyNumberFormat="1" applyFont="1" applyBorder="1" applyAlignment="1" applyProtection="1"/>
    <xf numFmtId="4" fontId="1" fillId="0" borderId="13" xfId="0" applyNumberFormat="1" applyFont="1" applyBorder="1" applyAlignment="1" applyProtection="1"/>
    <xf numFmtId="4" fontId="1" fillId="0" borderId="13" xfId="0" applyNumberFormat="1" applyFont="1" applyBorder="1" applyAlignment="1" applyProtection="1">
      <alignment horizontal="center"/>
    </xf>
    <xf numFmtId="4" fontId="1" fillId="0" borderId="14" xfId="0" applyNumberFormat="1" applyFont="1" applyBorder="1" applyAlignment="1" applyProtection="1">
      <alignment horizontal="center"/>
    </xf>
    <xf numFmtId="1" fontId="1" fillId="0" borderId="15" xfId="0" applyNumberFormat="1" applyFont="1" applyBorder="1" applyAlignment="1" applyProtection="1">
      <alignment horizontal="center"/>
    </xf>
    <xf numFmtId="1" fontId="1" fillId="6" borderId="15" xfId="0" applyNumberFormat="1" applyFont="1" applyFill="1" applyBorder="1" applyAlignment="1" applyProtection="1">
      <alignment horizontal="center"/>
    </xf>
    <xf numFmtId="2" fontId="1" fillId="6" borderId="15" xfId="0" applyNumberFormat="1" applyFont="1" applyFill="1" applyBorder="1" applyAlignment="1" applyProtection="1">
      <alignment horizontal="center"/>
      <protection locked="0"/>
    </xf>
    <xf numFmtId="1" fontId="1" fillId="6" borderId="15" xfId="0" applyNumberFormat="1" applyFont="1" applyFill="1" applyBorder="1" applyAlignment="1" applyProtection="1">
      <alignment horizontal="center"/>
      <protection locked="0"/>
    </xf>
    <xf numFmtId="4" fontId="1" fillId="0" borderId="15" xfId="0" applyNumberFormat="1" applyFont="1" applyBorder="1" applyAlignment="1" applyProtection="1"/>
    <xf numFmtId="4" fontId="5" fillId="0" borderId="15" xfId="0" applyNumberFormat="1" applyFont="1" applyBorder="1" applyAlignment="1" applyProtection="1"/>
    <xf numFmtId="49" fontId="1" fillId="0" borderId="9" xfId="0" applyNumberFormat="1" applyFont="1" applyBorder="1" applyAlignment="1" applyProtection="1"/>
    <xf numFmtId="4" fontId="1" fillId="0" borderId="0" xfId="0" applyNumberFormat="1" applyFont="1" applyBorder="1" applyAlignment="1" applyProtection="1"/>
    <xf numFmtId="4" fontId="7" fillId="0" borderId="5" xfId="0" applyNumberFormat="1" applyFont="1" applyBorder="1" applyAlignment="1" applyProtection="1"/>
    <xf numFmtId="0" fontId="1" fillId="0" borderId="5" xfId="0" applyFont="1" applyBorder="1" applyAlignment="1" applyProtection="1">
      <alignment horizontal="center"/>
    </xf>
    <xf numFmtId="49" fontId="1" fillId="0" borderId="16" xfId="0" applyNumberFormat="1" applyFont="1" applyBorder="1" applyAlignment="1" applyProtection="1"/>
    <xf numFmtId="1" fontId="1" fillId="0" borderId="4" xfId="0" applyNumberFormat="1" applyFont="1" applyBorder="1" applyAlignment="1" applyProtection="1">
      <alignment horizontal="center"/>
    </xf>
    <xf numFmtId="3" fontId="1" fillId="0" borderId="4" xfId="0" applyNumberFormat="1" applyFont="1" applyBorder="1" applyAlignment="1" applyProtection="1">
      <alignment horizontal="center"/>
    </xf>
    <xf numFmtId="1" fontId="1" fillId="0" borderId="1" xfId="0" applyNumberFormat="1" applyFont="1" applyBorder="1" applyAlignment="1" applyProtection="1">
      <alignment horizontal="center"/>
    </xf>
    <xf numFmtId="2" fontId="1" fillId="0" borderId="1" xfId="0" applyNumberFormat="1" applyFont="1" applyBorder="1" applyAlignment="1" applyProtection="1">
      <alignment horizontal="center"/>
      <protection locked="0"/>
    </xf>
    <xf numFmtId="1" fontId="1" fillId="0" borderId="1" xfId="0" applyNumberFormat="1" applyFont="1" applyBorder="1" applyAlignment="1" applyProtection="1">
      <alignment horizontal="center"/>
      <protection locked="0"/>
    </xf>
    <xf numFmtId="4" fontId="1" fillId="0" borderId="4" xfId="0" applyNumberFormat="1" applyFont="1" applyBorder="1" applyAlignment="1" applyProtection="1"/>
    <xf numFmtId="4" fontId="5" fillId="0" borderId="4" xfId="0" applyNumberFormat="1" applyFont="1" applyBorder="1" applyAlignment="1" applyProtection="1"/>
    <xf numFmtId="0" fontId="1" fillId="0" borderId="0" xfId="0" applyFont="1" applyBorder="1" applyAlignment="1" applyProtection="1">
      <alignment horizontal="center"/>
    </xf>
    <xf numFmtId="49" fontId="1" fillId="0" borderId="0" xfId="0" applyNumberFormat="1" applyFont="1" applyBorder="1" applyAlignment="1" applyProtection="1"/>
    <xf numFmtId="3" fontId="1" fillId="0" borderId="17" xfId="0" applyNumberFormat="1" applyFont="1" applyBorder="1" applyAlignment="1" applyProtection="1">
      <alignment horizontal="center"/>
    </xf>
    <xf numFmtId="4" fontId="1" fillId="0" borderId="19" xfId="0" applyNumberFormat="1" applyFont="1" applyBorder="1" applyAlignment="1" applyProtection="1"/>
    <xf numFmtId="4" fontId="1" fillId="9" borderId="4" xfId="0" applyNumberFormat="1" applyFont="1" applyFill="1" applyBorder="1" applyAlignment="1" applyProtection="1"/>
    <xf numFmtId="0" fontId="1" fillId="10" borderId="5" xfId="0" applyFont="1" applyFill="1" applyBorder="1" applyAlignment="1" applyProtection="1"/>
    <xf numFmtId="4" fontId="7" fillId="7" borderId="4" xfId="0" applyNumberFormat="1" applyFont="1" applyFill="1" applyBorder="1" applyAlignment="1" applyProtection="1"/>
    <xf numFmtId="0" fontId="1" fillId="0" borderId="16" xfId="0" applyFont="1" applyBorder="1" applyAlignment="1" applyProtection="1"/>
    <xf numFmtId="0" fontId="1" fillId="0" borderId="19" xfId="0" applyFont="1" applyBorder="1" applyAlignment="1" applyProtection="1"/>
    <xf numFmtId="4" fontId="5" fillId="11" borderId="4" xfId="0" applyNumberFormat="1" applyFont="1" applyFill="1" applyBorder="1" applyAlignment="1" applyProtection="1"/>
    <xf numFmtId="4" fontId="1" fillId="12" borderId="4" xfId="0" applyNumberFormat="1" applyFont="1" applyFill="1" applyBorder="1" applyAlignment="1" applyProtection="1"/>
    <xf numFmtId="4" fontId="5" fillId="12" borderId="4" xfId="0" applyNumberFormat="1" applyFont="1" applyFill="1" applyBorder="1" applyAlignment="1" applyProtection="1"/>
    <xf numFmtId="1" fontId="1" fillId="0" borderId="17" xfId="0" applyNumberFormat="1" applyFont="1" applyBorder="1" applyAlignment="1" applyProtection="1">
      <alignment horizontal="center"/>
    </xf>
    <xf numFmtId="1" fontId="1" fillId="0" borderId="16" xfId="0" applyNumberFormat="1" applyFont="1" applyBorder="1" applyAlignment="1" applyProtection="1">
      <alignment horizontal="center"/>
    </xf>
    <xf numFmtId="3" fontId="1" fillId="0" borderId="16" xfId="0" applyNumberFormat="1" applyFont="1" applyBorder="1" applyAlignment="1" applyProtection="1">
      <alignment horizontal="center"/>
    </xf>
    <xf numFmtId="2" fontId="1" fillId="0" borderId="16" xfId="0" applyNumberFormat="1" applyFont="1" applyBorder="1" applyAlignment="1" applyProtection="1">
      <alignment horizontal="center"/>
      <protection locked="0"/>
    </xf>
    <xf numFmtId="1" fontId="1" fillId="0" borderId="19" xfId="0" applyNumberFormat="1" applyFont="1" applyBorder="1" applyAlignment="1" applyProtection="1">
      <alignment horizontal="center"/>
      <protection locked="0"/>
    </xf>
    <xf numFmtId="0" fontId="8" fillId="0" borderId="4" xfId="0" applyFont="1" applyBorder="1" applyAlignment="1" applyProtection="1">
      <alignment horizontal="left"/>
    </xf>
    <xf numFmtId="0" fontId="8" fillId="0" borderId="17" xfId="0" applyFont="1" applyBorder="1" applyAlignment="1" applyProtection="1">
      <alignment horizontal="left"/>
    </xf>
    <xf numFmtId="0" fontId="9" fillId="0" borderId="0" xfId="0" applyFont="1" applyAlignment="1" applyProtection="1"/>
    <xf numFmtId="0" fontId="0" fillId="0" borderId="0" xfId="0" applyAlignment="1" applyProtection="1">
      <alignment horizontal="center"/>
    </xf>
    <xf numFmtId="0" fontId="8" fillId="12" borderId="17" xfId="0" applyFont="1" applyFill="1" applyBorder="1" applyAlignment="1" applyProtection="1"/>
    <xf numFmtId="0" fontId="8" fillId="12" borderId="19" xfId="0" applyFont="1" applyFill="1" applyBorder="1" applyAlignment="1" applyProtection="1"/>
    <xf numFmtId="0" fontId="8" fillId="12" borderId="4" xfId="0" applyFont="1" applyFill="1" applyBorder="1" applyAlignment="1" applyProtection="1">
      <alignment horizontal="center"/>
    </xf>
    <xf numFmtId="164" fontId="0" fillId="0" borderId="4" xfId="0" applyNumberFormat="1" applyBorder="1" applyAlignment="1" applyProtection="1"/>
    <xf numFmtId="0" fontId="0" fillId="0" borderId="0" xfId="0" applyAlignment="1" applyProtection="1">
      <alignment horizontal="left"/>
    </xf>
    <xf numFmtId="0" fontId="0" fillId="0" borderId="0" xfId="0" applyAlignment="1" applyProtection="1">
      <alignment horizontal="right"/>
    </xf>
    <xf numFmtId="164" fontId="0" fillId="0" borderId="0" xfId="0" applyNumberFormat="1" applyAlignment="1" applyProtection="1"/>
    <xf numFmtId="164" fontId="0" fillId="0" borderId="4" xfId="0" applyNumberFormat="1" applyBorder="1" applyAlignment="1" applyProtection="1">
      <alignment horizontal="center"/>
    </xf>
    <xf numFmtId="0" fontId="8" fillId="0" borderId="4" xfId="0" applyFont="1" applyBorder="1" applyAlignment="1" applyProtection="1">
      <alignment horizontal="left"/>
    </xf>
    <xf numFmtId="4" fontId="0" fillId="0" borderId="4" xfId="0" applyNumberFormat="1" applyBorder="1" applyAlignment="1" applyProtection="1">
      <alignment horizontal="right"/>
    </xf>
    <xf numFmtId="0" fontId="8" fillId="7" borderId="4" xfId="0" applyFont="1" applyFill="1" applyBorder="1" applyAlignment="1" applyProtection="1">
      <alignment horizontal="center" wrapText="1"/>
    </xf>
    <xf numFmtId="0" fontId="9" fillId="7" borderId="4" xfId="0" applyFont="1" applyFill="1" applyBorder="1" applyAlignment="1" applyProtection="1">
      <alignment horizontal="center"/>
    </xf>
    <xf numFmtId="4" fontId="0" fillId="0" borderId="5" xfId="0" applyNumberFormat="1" applyBorder="1" applyAlignment="1" applyProtection="1">
      <alignment horizontal="right"/>
    </xf>
    <xf numFmtId="0" fontId="8" fillId="12" borderId="4" xfId="0" applyFont="1" applyFill="1" applyBorder="1" applyAlignment="1" applyProtection="1">
      <alignment horizontal="center"/>
    </xf>
    <xf numFmtId="0" fontId="5" fillId="7" borderId="4" xfId="0" applyFont="1" applyFill="1" applyBorder="1" applyAlignment="1" applyProtection="1">
      <alignment horizontal="left"/>
    </xf>
    <xf numFmtId="0" fontId="1" fillId="12" borderId="4" xfId="0" applyFont="1" applyFill="1" applyBorder="1" applyAlignment="1" applyProtection="1">
      <alignment horizontal="center"/>
    </xf>
    <xf numFmtId="4" fontId="9" fillId="9" borderId="4" xfId="0" applyNumberFormat="1" applyFont="1" applyFill="1" applyBorder="1" applyAlignment="1" applyProtection="1">
      <alignment horizontal="center"/>
    </xf>
    <xf numFmtId="4" fontId="9" fillId="7" borderId="4" xfId="0" applyNumberFormat="1" applyFont="1" applyFill="1" applyBorder="1" applyAlignment="1" applyProtection="1">
      <alignment horizontal="center"/>
    </xf>
    <xf numFmtId="4" fontId="9" fillId="11" borderId="4" xfId="0" applyNumberFormat="1" applyFont="1" applyFill="1" applyBorder="1" applyAlignment="1" applyProtection="1">
      <alignment horizontal="center"/>
    </xf>
    <xf numFmtId="0" fontId="1" fillId="0" borderId="4" xfId="0" applyFont="1" applyBorder="1" applyAlignment="1" applyProtection="1">
      <alignment horizontal="center"/>
    </xf>
    <xf numFmtId="0" fontId="5" fillId="7" borderId="17" xfId="0" applyFont="1" applyFill="1" applyBorder="1" applyAlignment="1" applyProtection="1">
      <alignment horizontal="left"/>
    </xf>
    <xf numFmtId="164" fontId="1" fillId="8" borderId="18" xfId="0" applyNumberFormat="1" applyFont="1" applyFill="1" applyBorder="1" applyAlignment="1" applyProtection="1">
      <alignment horizontal="center"/>
    </xf>
    <xf numFmtId="0" fontId="1" fillId="0" borderId="5" xfId="0" applyFont="1" applyBorder="1" applyAlignment="1" applyProtection="1">
      <alignment horizontal="center"/>
    </xf>
    <xf numFmtId="0" fontId="1" fillId="3" borderId="2" xfId="0" applyFont="1" applyFill="1" applyBorder="1" applyAlignment="1" applyProtection="1">
      <alignment horizontal="center"/>
    </xf>
    <xf numFmtId="0" fontId="3" fillId="3" borderId="4" xfId="0" applyFont="1" applyFill="1" applyBorder="1" applyAlignment="1" applyProtection="1">
      <alignment horizontal="center"/>
    </xf>
    <xf numFmtId="0" fontId="3" fillId="3" borderId="6" xfId="0" applyFont="1" applyFill="1" applyBorder="1" applyAlignment="1" applyProtection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2"/>
  <sheetViews>
    <sheetView tabSelected="1" topLeftCell="A18" workbookViewId="0">
      <selection activeCell="E56" sqref="E56:G56"/>
    </sheetView>
  </sheetViews>
  <sheetFormatPr baseColWidth="10" defaultColWidth="11.44140625" defaultRowHeight="10.199999999999999" x14ac:dyDescent="0.2"/>
  <cols>
    <col min="1" max="1" width="4.33203125" style="1" customWidth="1"/>
    <col min="2" max="2" width="7.44140625" style="2" customWidth="1"/>
    <col min="3" max="3" width="18.6640625" style="4" customWidth="1"/>
    <col min="4" max="4" width="26" style="4" customWidth="1"/>
    <col min="5" max="5" width="7.44140625" style="4" customWidth="1"/>
    <col min="6" max="6" width="3.6640625" style="4" customWidth="1"/>
    <col min="7" max="7" width="4.109375" style="1" customWidth="1"/>
    <col min="8" max="8" width="4.5546875" style="1" customWidth="1"/>
    <col min="9" max="9" width="4.6640625" style="5" customWidth="1"/>
    <col min="10" max="11" width="4.109375" style="5" customWidth="1"/>
    <col min="12" max="12" width="4.33203125" style="5" customWidth="1"/>
    <col min="13" max="13" width="4.33203125" style="6" customWidth="1"/>
    <col min="14" max="14" width="4.33203125" style="7" customWidth="1"/>
    <col min="15" max="19" width="9.33203125" style="8" customWidth="1"/>
    <col min="20" max="22" width="8.6640625" style="8" customWidth="1"/>
    <col min="23" max="25" width="9.33203125" style="8" customWidth="1"/>
    <col min="26" max="26" width="10.88671875" style="8" customWidth="1"/>
    <col min="27" max="16384" width="11.44140625" style="4"/>
  </cols>
  <sheetData>
    <row r="1" spans="3:20" ht="13.5" hidden="1" customHeight="1" x14ac:dyDescent="0.2">
      <c r="C1" s="3"/>
    </row>
    <row r="2" spans="3:20" hidden="1" x14ac:dyDescent="0.2">
      <c r="D2" s="4" t="s">
        <v>0</v>
      </c>
    </row>
    <row r="3" spans="3:20" hidden="1" x14ac:dyDescent="0.2">
      <c r="D3" s="4" t="s">
        <v>1</v>
      </c>
    </row>
    <row r="4" spans="3:20" hidden="1" x14ac:dyDescent="0.2">
      <c r="D4" s="4" t="s">
        <v>2</v>
      </c>
      <c r="R4" s="9"/>
      <c r="S4" s="9"/>
      <c r="T4" s="10"/>
    </row>
    <row r="5" spans="3:20" hidden="1" x14ac:dyDescent="0.2">
      <c r="D5" s="4" t="s">
        <v>3</v>
      </c>
      <c r="L5" s="11"/>
    </row>
    <row r="6" spans="3:20" hidden="1" x14ac:dyDescent="0.2">
      <c r="D6" s="4" t="s">
        <v>4</v>
      </c>
      <c r="L6" s="11"/>
    </row>
    <row r="7" spans="3:20" hidden="1" x14ac:dyDescent="0.2">
      <c r="L7" s="11"/>
    </row>
    <row r="8" spans="3:20" hidden="1" x14ac:dyDescent="0.2">
      <c r="L8" s="11"/>
    </row>
    <row r="9" spans="3:20" hidden="1" x14ac:dyDescent="0.2">
      <c r="P9" s="12"/>
      <c r="Q9" s="10"/>
      <c r="R9" s="10"/>
    </row>
    <row r="10" spans="3:20" hidden="1" x14ac:dyDescent="0.2"/>
    <row r="11" spans="3:20" hidden="1" x14ac:dyDescent="0.2"/>
    <row r="18" spans="1:26" x14ac:dyDescent="0.2">
      <c r="C18" s="13" t="s">
        <v>5</v>
      </c>
      <c r="P18" s="4"/>
      <c r="Q18" s="4"/>
      <c r="R18" s="4"/>
    </row>
    <row r="19" spans="1:26" ht="11.25" customHeight="1" x14ac:dyDescent="0.2">
      <c r="C19" s="13"/>
    </row>
    <row r="20" spans="1:26" x14ac:dyDescent="0.2">
      <c r="C20" s="13"/>
      <c r="R20" s="14"/>
      <c r="X20" s="15"/>
    </row>
    <row r="21" spans="1:26" ht="11.25" customHeight="1" x14ac:dyDescent="0.2">
      <c r="C21" s="13"/>
    </row>
    <row r="22" spans="1:26" x14ac:dyDescent="0.2">
      <c r="C22" s="13"/>
    </row>
    <row r="23" spans="1:26" ht="11.25" customHeight="1" x14ac:dyDescent="0.2">
      <c r="A23" s="16"/>
      <c r="B23" s="16"/>
      <c r="C23" s="16"/>
      <c r="D23" s="17"/>
      <c r="E23" s="18"/>
      <c r="F23" s="18"/>
      <c r="G23" s="18"/>
      <c r="H23" s="19"/>
      <c r="I23" s="133"/>
      <c r="J23" s="133"/>
      <c r="K23" s="20"/>
      <c r="L23" s="21"/>
      <c r="M23" s="22"/>
      <c r="N23" s="22"/>
      <c r="O23" s="23"/>
      <c r="P23" s="19"/>
      <c r="Q23" s="16"/>
      <c r="R23" s="23"/>
      <c r="S23" s="24"/>
      <c r="T23" s="134" t="s">
        <v>6</v>
      </c>
      <c r="U23" s="134"/>
      <c r="V23" s="134"/>
      <c r="W23" s="23"/>
      <c r="X23" s="16"/>
      <c r="Y23" s="16"/>
      <c r="Z23" s="16"/>
    </row>
    <row r="24" spans="1:26" ht="18" customHeight="1" x14ac:dyDescent="0.2">
      <c r="A24" s="25" t="s">
        <v>7</v>
      </c>
      <c r="B24" s="25" t="s">
        <v>8</v>
      </c>
      <c r="C24" s="25" t="s">
        <v>9</v>
      </c>
      <c r="D24" s="25" t="s">
        <v>10</v>
      </c>
      <c r="E24" s="26" t="s">
        <v>11</v>
      </c>
      <c r="F24" s="26" t="s">
        <v>12</v>
      </c>
      <c r="G24" s="26" t="s">
        <v>13</v>
      </c>
      <c r="H24" s="27" t="s">
        <v>14</v>
      </c>
      <c r="I24" s="135" t="s">
        <v>15</v>
      </c>
      <c r="J24" s="135"/>
      <c r="K24" s="28" t="s">
        <v>16</v>
      </c>
      <c r="L24" s="29" t="s">
        <v>17</v>
      </c>
      <c r="M24" s="30" t="s">
        <v>18</v>
      </c>
      <c r="N24" s="30" t="s">
        <v>19</v>
      </c>
      <c r="O24" s="31" t="s">
        <v>20</v>
      </c>
      <c r="P24" s="32" t="s">
        <v>21</v>
      </c>
      <c r="Q24" s="33" t="s">
        <v>22</v>
      </c>
      <c r="R24" s="31" t="s">
        <v>23</v>
      </c>
      <c r="S24" s="28" t="s">
        <v>24</v>
      </c>
      <c r="T24" s="34" t="s">
        <v>25</v>
      </c>
      <c r="U24" s="34" t="s">
        <v>21</v>
      </c>
      <c r="V24" s="34" t="s">
        <v>26</v>
      </c>
      <c r="W24" s="31" t="s">
        <v>27</v>
      </c>
      <c r="X24" s="33" t="s">
        <v>28</v>
      </c>
      <c r="Y24" s="33" t="s">
        <v>29</v>
      </c>
      <c r="Z24" s="33" t="s">
        <v>30</v>
      </c>
    </row>
    <row r="25" spans="1:26" x14ac:dyDescent="0.2">
      <c r="A25" s="35"/>
      <c r="B25" s="36"/>
      <c r="C25" s="37"/>
      <c r="D25" s="38"/>
      <c r="E25" s="38"/>
      <c r="F25" s="38"/>
      <c r="G25" s="39"/>
      <c r="H25" s="40"/>
      <c r="I25" s="41"/>
      <c r="J25" s="41"/>
      <c r="K25" s="41"/>
      <c r="L25" s="41"/>
      <c r="M25" s="42"/>
      <c r="N25" s="43"/>
      <c r="O25" s="44"/>
      <c r="P25" s="45"/>
      <c r="Q25" s="44"/>
      <c r="R25" s="44"/>
      <c r="S25" s="44"/>
      <c r="T25" s="44"/>
      <c r="U25" s="45"/>
      <c r="V25" s="44"/>
      <c r="W25" s="44"/>
      <c r="X25" s="44"/>
      <c r="Y25" s="44"/>
      <c r="Z25" s="46"/>
    </row>
    <row r="26" spans="1:26" x14ac:dyDescent="0.2">
      <c r="A26" s="39">
        <v>1</v>
      </c>
      <c r="B26" s="47" t="s">
        <v>31</v>
      </c>
      <c r="C26" s="48" t="s">
        <v>32</v>
      </c>
      <c r="D26" s="49" t="s">
        <v>33</v>
      </c>
      <c r="E26" s="38"/>
      <c r="F26" s="50"/>
      <c r="G26" s="51"/>
      <c r="H26" s="39" t="s">
        <v>34</v>
      </c>
      <c r="I26" s="41">
        <v>0</v>
      </c>
      <c r="J26" s="41">
        <v>0</v>
      </c>
      <c r="K26" s="41">
        <v>0</v>
      </c>
      <c r="L26" s="41">
        <v>29</v>
      </c>
      <c r="M26" s="42">
        <v>1</v>
      </c>
      <c r="N26" s="43">
        <v>12</v>
      </c>
      <c r="O26" s="8">
        <v>16000.82</v>
      </c>
      <c r="P26" s="52"/>
      <c r="Q26" s="8">
        <v>12536.52</v>
      </c>
      <c r="R26" s="8">
        <v>6428.04</v>
      </c>
      <c r="S26" s="44">
        <v>2474.7600000000002</v>
      </c>
      <c r="T26" s="8">
        <v>1645.66</v>
      </c>
      <c r="U26" s="52"/>
      <c r="V26" s="44">
        <v>2089.42</v>
      </c>
      <c r="W26" s="44">
        <v>1071.3399999999999</v>
      </c>
      <c r="X26" s="44">
        <v>0</v>
      </c>
      <c r="Y26" s="53">
        <v>0</v>
      </c>
      <c r="Z26" s="44">
        <f>SUM(O26:Y26)</f>
        <v>42246.559999999998</v>
      </c>
    </row>
    <row r="27" spans="1:26" x14ac:dyDescent="0.2">
      <c r="A27" s="39">
        <v>2</v>
      </c>
      <c r="B27" s="47" t="s">
        <v>35</v>
      </c>
      <c r="C27" s="38" t="s">
        <v>36</v>
      </c>
      <c r="D27" s="38" t="s">
        <v>37</v>
      </c>
      <c r="E27" s="38"/>
      <c r="F27" s="50" t="s">
        <v>12</v>
      </c>
      <c r="G27" s="51" t="s">
        <v>38</v>
      </c>
      <c r="H27" s="40" t="s">
        <v>39</v>
      </c>
      <c r="I27" s="41">
        <v>8</v>
      </c>
      <c r="J27" s="41">
        <v>9</v>
      </c>
      <c r="K27" s="41">
        <v>4</v>
      </c>
      <c r="L27" s="41">
        <v>22</v>
      </c>
      <c r="M27" s="42">
        <v>1</v>
      </c>
      <c r="N27" s="43">
        <v>12</v>
      </c>
      <c r="O27" s="8">
        <v>10388.209999999999</v>
      </c>
      <c r="P27" s="45">
        <v>2178.1659999999997</v>
      </c>
      <c r="Q27" s="8">
        <v>7355.88</v>
      </c>
      <c r="R27" s="8">
        <v>6235.92</v>
      </c>
      <c r="S27" s="44">
        <v>1667.88</v>
      </c>
      <c r="T27" s="8">
        <v>1496.42</v>
      </c>
      <c r="U27" s="45">
        <v>355.67499999999995</v>
      </c>
      <c r="V27" s="44">
        <v>1225.98</v>
      </c>
      <c r="W27" s="44">
        <v>1039.32</v>
      </c>
      <c r="X27" s="44">
        <v>798.35199999999986</v>
      </c>
      <c r="Y27" s="44">
        <v>2714</v>
      </c>
      <c r="Z27" s="44">
        <f t="shared" ref="Z27:Z29" si="0">SUM(O27:Y27)</f>
        <v>35455.803</v>
      </c>
    </row>
    <row r="28" spans="1:26" x14ac:dyDescent="0.2">
      <c r="A28" s="39"/>
      <c r="B28" s="47"/>
      <c r="C28" s="38"/>
      <c r="D28" s="54" t="s">
        <v>40</v>
      </c>
      <c r="E28" s="38" t="s">
        <v>41</v>
      </c>
      <c r="F28" s="50" t="s">
        <v>12</v>
      </c>
      <c r="G28" s="51" t="s">
        <v>38</v>
      </c>
      <c r="H28" s="55" t="s">
        <v>39</v>
      </c>
      <c r="I28" s="41">
        <v>7</v>
      </c>
      <c r="J28" s="41">
        <v>8</v>
      </c>
      <c r="K28" s="41">
        <v>3</v>
      </c>
      <c r="L28" s="41">
        <v>22</v>
      </c>
      <c r="M28" s="42">
        <v>1</v>
      </c>
      <c r="N28" s="43">
        <v>12</v>
      </c>
      <c r="P28" s="45">
        <v>2070.3359999999998</v>
      </c>
      <c r="S28" s="44"/>
      <c r="U28" s="45">
        <v>341.44799999999998</v>
      </c>
      <c r="V28" s="44"/>
      <c r="W28" s="44"/>
      <c r="X28" s="44">
        <v>598.76400000000001</v>
      </c>
      <c r="Y28" s="44">
        <v>2714</v>
      </c>
      <c r="Z28" s="44">
        <f t="shared" si="0"/>
        <v>5724.5479999999998</v>
      </c>
    </row>
    <row r="29" spans="1:26" x14ac:dyDescent="0.2">
      <c r="A29" s="39">
        <v>3</v>
      </c>
      <c r="B29" s="47" t="s">
        <v>42</v>
      </c>
      <c r="C29" s="56" t="s">
        <v>43</v>
      </c>
      <c r="D29" s="49" t="s">
        <v>33</v>
      </c>
      <c r="E29" s="38"/>
      <c r="F29" s="50"/>
      <c r="G29" s="51" t="s">
        <v>44</v>
      </c>
      <c r="H29" s="39" t="s">
        <v>45</v>
      </c>
      <c r="I29" s="41"/>
      <c r="J29" s="41"/>
      <c r="K29" s="41"/>
      <c r="L29" s="41">
        <v>12</v>
      </c>
      <c r="M29" s="42">
        <v>1</v>
      </c>
      <c r="N29" s="43">
        <v>12</v>
      </c>
      <c r="O29" s="8">
        <v>7913.33</v>
      </c>
      <c r="P29" s="45"/>
      <c r="Q29" s="8">
        <v>3752.6400000000003</v>
      </c>
      <c r="R29" s="8">
        <v>2328.7199999999998</v>
      </c>
      <c r="S29" s="44">
        <v>1214.01</v>
      </c>
      <c r="T29" s="8">
        <v>1318.89</v>
      </c>
      <c r="U29" s="45"/>
      <c r="V29" s="44">
        <v>625.44000000000005</v>
      </c>
      <c r="W29" s="44">
        <v>388.11999999999995</v>
      </c>
      <c r="X29" s="44">
        <v>0</v>
      </c>
      <c r="Y29" s="44">
        <v>0</v>
      </c>
      <c r="Z29" s="44">
        <f t="shared" si="0"/>
        <v>17541.149999999998</v>
      </c>
    </row>
    <row r="30" spans="1:26" ht="10.8" thickBot="1" x14ac:dyDescent="0.25">
      <c r="A30" s="39"/>
      <c r="B30" s="57"/>
      <c r="C30" s="58"/>
      <c r="D30" s="59"/>
      <c r="E30" s="58"/>
      <c r="F30" s="58"/>
      <c r="G30" s="60"/>
      <c r="H30" s="61"/>
      <c r="I30" s="62"/>
      <c r="J30" s="62"/>
      <c r="K30" s="62"/>
      <c r="L30" s="62"/>
      <c r="M30" s="63"/>
      <c r="N30" s="64"/>
      <c r="O30" s="65"/>
      <c r="P30" s="66"/>
      <c r="Q30" s="65"/>
      <c r="R30" s="65"/>
      <c r="S30" s="65"/>
      <c r="T30" s="65"/>
      <c r="U30" s="66"/>
      <c r="V30" s="65"/>
      <c r="W30" s="65"/>
      <c r="X30" s="65"/>
      <c r="Y30" s="65"/>
      <c r="Z30" s="65"/>
    </row>
    <row r="31" spans="1:26" ht="10.8" thickBot="1" x14ac:dyDescent="0.25">
      <c r="A31" s="39"/>
      <c r="B31" s="67"/>
      <c r="C31" s="68" t="s">
        <v>46</v>
      </c>
      <c r="D31" s="68"/>
      <c r="E31" s="68"/>
      <c r="F31" s="68"/>
      <c r="G31" s="69"/>
      <c r="H31" s="70"/>
      <c r="I31" s="71">
        <v>15</v>
      </c>
      <c r="J31" s="71">
        <v>17</v>
      </c>
      <c r="K31" s="71">
        <v>7</v>
      </c>
      <c r="L31" s="72"/>
      <c r="M31" s="73"/>
      <c r="N31" s="74"/>
      <c r="O31" s="75">
        <f>SUM(O26:O30)</f>
        <v>34302.36</v>
      </c>
      <c r="P31" s="75">
        <f t="shared" ref="P31:Y31" si="1">SUM(P26:P30)</f>
        <v>4248.5019999999995</v>
      </c>
      <c r="Q31" s="75">
        <f t="shared" si="1"/>
        <v>23645.040000000001</v>
      </c>
      <c r="R31" s="75">
        <f t="shared" si="1"/>
        <v>14992.679999999998</v>
      </c>
      <c r="S31" s="75">
        <f t="shared" si="1"/>
        <v>5356.6500000000005</v>
      </c>
      <c r="T31" s="75">
        <f t="shared" si="1"/>
        <v>4460.97</v>
      </c>
      <c r="U31" s="75">
        <f t="shared" si="1"/>
        <v>697.12299999999993</v>
      </c>
      <c r="V31" s="75">
        <f t="shared" si="1"/>
        <v>3940.84</v>
      </c>
      <c r="W31" s="75">
        <f t="shared" si="1"/>
        <v>2498.7799999999997</v>
      </c>
      <c r="X31" s="75">
        <f t="shared" si="1"/>
        <v>1397.116</v>
      </c>
      <c r="Y31" s="75">
        <f t="shared" si="1"/>
        <v>5428</v>
      </c>
      <c r="Z31" s="76">
        <v>100968.06099999999</v>
      </c>
    </row>
    <row r="32" spans="1:26" x14ac:dyDescent="0.2">
      <c r="A32" s="39"/>
      <c r="B32" s="77"/>
      <c r="C32" s="38"/>
      <c r="D32" s="44" t="s">
        <v>47</v>
      </c>
      <c r="E32" s="39">
        <v>1</v>
      </c>
      <c r="F32" s="39"/>
      <c r="G32" s="39"/>
      <c r="H32" s="40" t="s">
        <v>34</v>
      </c>
      <c r="I32" s="41"/>
      <c r="J32" s="41"/>
      <c r="K32" s="41"/>
      <c r="L32" s="41"/>
      <c r="M32" s="42"/>
      <c r="N32" s="43"/>
      <c r="O32" s="44">
        <f>+O26</f>
        <v>16000.82</v>
      </c>
      <c r="P32" s="44">
        <f t="shared" ref="P32:Y32" si="2">+P26</f>
        <v>0</v>
      </c>
      <c r="Q32" s="44">
        <f t="shared" si="2"/>
        <v>12536.52</v>
      </c>
      <c r="R32" s="44">
        <f t="shared" si="2"/>
        <v>6428.04</v>
      </c>
      <c r="S32" s="44">
        <f t="shared" si="2"/>
        <v>2474.7600000000002</v>
      </c>
      <c r="T32" s="44">
        <f t="shared" si="2"/>
        <v>1645.66</v>
      </c>
      <c r="U32" s="44">
        <f t="shared" si="2"/>
        <v>0</v>
      </c>
      <c r="V32" s="44">
        <f t="shared" si="2"/>
        <v>2089.42</v>
      </c>
      <c r="W32" s="44">
        <f t="shared" si="2"/>
        <v>1071.3399999999999</v>
      </c>
      <c r="X32" s="44">
        <f t="shared" si="2"/>
        <v>0</v>
      </c>
      <c r="Y32" s="44">
        <f t="shared" si="2"/>
        <v>0</v>
      </c>
      <c r="Z32" s="44">
        <f t="shared" ref="Z32:Z36" si="3">SUM(O32:Y32)</f>
        <v>42246.559999999998</v>
      </c>
    </row>
    <row r="33" spans="1:26" x14ac:dyDescent="0.2">
      <c r="A33" s="39"/>
      <c r="B33" s="77"/>
      <c r="C33" s="38"/>
      <c r="D33" s="44"/>
      <c r="E33" s="39"/>
      <c r="F33" s="39"/>
      <c r="G33" s="39"/>
      <c r="H33" s="40" t="s">
        <v>48</v>
      </c>
      <c r="I33" s="41"/>
      <c r="J33" s="41"/>
      <c r="K33" s="41"/>
      <c r="L33" s="41"/>
      <c r="M33" s="42"/>
      <c r="N33" s="43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</row>
    <row r="34" spans="1:26" x14ac:dyDescent="0.2">
      <c r="A34" s="39"/>
      <c r="B34" s="77"/>
      <c r="C34" s="38"/>
      <c r="D34" s="44"/>
      <c r="E34" s="39">
        <v>2</v>
      </c>
      <c r="F34" s="39"/>
      <c r="G34" s="39"/>
      <c r="H34" s="40" t="s">
        <v>39</v>
      </c>
      <c r="I34" s="41"/>
      <c r="J34" s="41"/>
      <c r="K34" s="41"/>
      <c r="L34" s="41"/>
      <c r="M34" s="42"/>
      <c r="N34" s="43"/>
      <c r="O34" s="44">
        <f>+O27</f>
        <v>10388.209999999999</v>
      </c>
      <c r="P34" s="44">
        <f>+P27+P28</f>
        <v>4248.5019999999995</v>
      </c>
      <c r="Q34" s="44">
        <f t="shared" ref="Q34:Y34" si="4">+Q27+Q28</f>
        <v>7355.88</v>
      </c>
      <c r="R34" s="44">
        <f t="shared" si="4"/>
        <v>6235.92</v>
      </c>
      <c r="S34" s="44">
        <f t="shared" si="4"/>
        <v>1667.88</v>
      </c>
      <c r="T34" s="44">
        <f t="shared" si="4"/>
        <v>1496.42</v>
      </c>
      <c r="U34" s="44">
        <f t="shared" si="4"/>
        <v>697.12299999999993</v>
      </c>
      <c r="V34" s="44">
        <f t="shared" si="4"/>
        <v>1225.98</v>
      </c>
      <c r="W34" s="44">
        <f t="shared" si="4"/>
        <v>1039.32</v>
      </c>
      <c r="X34" s="44">
        <f t="shared" si="4"/>
        <v>1397.116</v>
      </c>
      <c r="Y34" s="44">
        <f t="shared" si="4"/>
        <v>5428</v>
      </c>
      <c r="Z34" s="44">
        <f t="shared" si="3"/>
        <v>41180.35100000001</v>
      </c>
    </row>
    <row r="35" spans="1:26" x14ac:dyDescent="0.2">
      <c r="A35" s="39"/>
      <c r="B35" s="77"/>
      <c r="C35" s="38"/>
      <c r="D35" s="38"/>
      <c r="E35" s="39"/>
      <c r="F35" s="39"/>
      <c r="G35" s="39"/>
      <c r="H35" s="40" t="s">
        <v>49</v>
      </c>
      <c r="I35" s="41"/>
      <c r="J35" s="41"/>
      <c r="K35" s="41"/>
      <c r="L35" s="41"/>
      <c r="M35" s="42"/>
      <c r="N35" s="43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</row>
    <row r="36" spans="1:26" x14ac:dyDescent="0.2">
      <c r="A36" s="39"/>
      <c r="B36" s="77"/>
      <c r="C36" s="38"/>
      <c r="D36" s="38"/>
      <c r="E36" s="39">
        <v>1</v>
      </c>
      <c r="F36" s="39"/>
      <c r="G36" s="39"/>
      <c r="H36" s="40" t="s">
        <v>50</v>
      </c>
      <c r="I36" s="41"/>
      <c r="J36" s="41"/>
      <c r="K36" s="41"/>
      <c r="L36" s="41"/>
      <c r="M36" s="42"/>
      <c r="N36" s="43"/>
      <c r="O36" s="44">
        <v>7913.33</v>
      </c>
      <c r="P36" s="44">
        <v>0</v>
      </c>
      <c r="Q36" s="44">
        <v>3752.6400000000003</v>
      </c>
      <c r="R36" s="44">
        <v>2328.7199999999998</v>
      </c>
      <c r="S36" s="44">
        <v>1214.01</v>
      </c>
      <c r="T36" s="44">
        <v>1318.89</v>
      </c>
      <c r="U36" s="44">
        <v>0</v>
      </c>
      <c r="V36" s="44">
        <v>625.44000000000005</v>
      </c>
      <c r="W36" s="44">
        <v>388.11999999999995</v>
      </c>
      <c r="X36" s="44">
        <v>0</v>
      </c>
      <c r="Y36" s="44">
        <v>0</v>
      </c>
      <c r="Z36" s="44">
        <f t="shared" si="3"/>
        <v>17541.149999999998</v>
      </c>
    </row>
    <row r="37" spans="1:26" x14ac:dyDescent="0.2">
      <c r="A37" s="39"/>
      <c r="B37" s="77"/>
      <c r="C37" s="38"/>
      <c r="D37" s="44"/>
      <c r="E37" s="38"/>
      <c r="F37" s="38"/>
      <c r="G37" s="39"/>
      <c r="H37" s="40"/>
      <c r="I37" s="41"/>
      <c r="J37" s="41"/>
      <c r="K37" s="41"/>
      <c r="L37" s="41"/>
      <c r="M37" s="42"/>
      <c r="N37" s="43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78"/>
      <c r="Z37" s="44"/>
    </row>
    <row r="38" spans="1:26" x14ac:dyDescent="0.2">
      <c r="A38" s="39"/>
      <c r="B38" s="77"/>
      <c r="C38" s="38"/>
      <c r="D38" s="44" t="s">
        <v>51</v>
      </c>
      <c r="E38" s="38"/>
      <c r="F38" s="38"/>
      <c r="G38" s="39">
        <v>0</v>
      </c>
      <c r="H38" s="40"/>
      <c r="I38" s="41"/>
      <c r="J38" s="41"/>
      <c r="K38" s="41"/>
      <c r="L38" s="41"/>
      <c r="M38" s="42"/>
      <c r="N38" s="43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78"/>
      <c r="Z38" s="44"/>
    </row>
    <row r="39" spans="1:26" x14ac:dyDescent="0.2">
      <c r="A39" s="39"/>
      <c r="B39" s="77"/>
      <c r="C39" s="38"/>
      <c r="D39" s="44"/>
      <c r="E39" s="38"/>
      <c r="F39" s="38"/>
      <c r="G39" s="39"/>
      <c r="H39" s="40"/>
      <c r="I39" s="41"/>
      <c r="J39" s="41"/>
      <c r="K39" s="41"/>
      <c r="L39" s="41"/>
      <c r="M39" s="42"/>
      <c r="N39" s="43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78"/>
      <c r="Z39" s="44"/>
    </row>
    <row r="40" spans="1:26" x14ac:dyDescent="0.2">
      <c r="A40" s="39"/>
      <c r="B40" s="77"/>
      <c r="C40" s="38"/>
      <c r="D40" s="38"/>
      <c r="E40" s="38"/>
      <c r="F40" s="38"/>
      <c r="G40" s="39"/>
      <c r="H40" s="40"/>
      <c r="I40" s="41"/>
      <c r="J40" s="41"/>
      <c r="K40" s="41"/>
      <c r="L40" s="41"/>
      <c r="M40" s="42"/>
      <c r="N40" s="43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79"/>
    </row>
    <row r="41" spans="1:26" ht="10.8" thickBot="1" x14ac:dyDescent="0.25">
      <c r="A41" s="80"/>
      <c r="B41" s="81"/>
      <c r="C41" s="124" t="s">
        <v>52</v>
      </c>
      <c r="D41" s="124"/>
      <c r="E41" s="82">
        <v>4</v>
      </c>
      <c r="F41" s="82"/>
      <c r="G41" s="82">
        <v>0</v>
      </c>
      <c r="H41" s="83"/>
      <c r="I41" s="84"/>
      <c r="J41" s="84"/>
      <c r="K41" s="84"/>
      <c r="L41" s="84"/>
      <c r="M41" s="85"/>
      <c r="N41" s="86"/>
      <c r="O41" s="87">
        <f>SUM(O32:O40)</f>
        <v>34302.36</v>
      </c>
      <c r="P41" s="87">
        <f t="shared" ref="P41:Y41" si="5">SUM(P32:P40)</f>
        <v>4248.5019999999995</v>
      </c>
      <c r="Q41" s="87">
        <f t="shared" si="5"/>
        <v>23645.040000000001</v>
      </c>
      <c r="R41" s="87">
        <f t="shared" si="5"/>
        <v>14992.679999999998</v>
      </c>
      <c r="S41" s="87">
        <f t="shared" si="5"/>
        <v>5356.6500000000005</v>
      </c>
      <c r="T41" s="87">
        <f t="shared" si="5"/>
        <v>4460.97</v>
      </c>
      <c r="U41" s="87">
        <f t="shared" si="5"/>
        <v>697.12299999999993</v>
      </c>
      <c r="V41" s="87">
        <f t="shared" si="5"/>
        <v>3940.84</v>
      </c>
      <c r="W41" s="87">
        <f t="shared" si="5"/>
        <v>2498.7799999999997</v>
      </c>
      <c r="X41" s="87">
        <f t="shared" si="5"/>
        <v>1397.116</v>
      </c>
      <c r="Y41" s="87">
        <f t="shared" si="5"/>
        <v>5428</v>
      </c>
      <c r="Z41" s="44">
        <f t="shared" ref="Z41:Z42" si="6">SUM(O41:Y41)</f>
        <v>100968.06099999999</v>
      </c>
    </row>
    <row r="42" spans="1:26" ht="10.8" thickBot="1" x14ac:dyDescent="0.25">
      <c r="A42" s="89"/>
      <c r="B42" s="90"/>
      <c r="C42" s="124" t="s">
        <v>53</v>
      </c>
      <c r="D42" s="124"/>
      <c r="E42" s="82"/>
      <c r="F42" s="82"/>
      <c r="G42" s="82"/>
      <c r="H42" s="91"/>
      <c r="I42" s="131">
        <v>0</v>
      </c>
      <c r="J42" s="131"/>
      <c r="K42" s="131"/>
      <c r="L42" s="131"/>
      <c r="M42" s="131"/>
      <c r="N42" s="131"/>
      <c r="O42" s="92">
        <f t="shared" ref="O42:Y42" si="7">O41+(O41*$I$42)</f>
        <v>34302.36</v>
      </c>
      <c r="P42" s="92">
        <f t="shared" si="7"/>
        <v>4248.5019999999995</v>
      </c>
      <c r="Q42" s="92">
        <f t="shared" si="7"/>
        <v>23645.040000000001</v>
      </c>
      <c r="R42" s="92">
        <f t="shared" si="7"/>
        <v>14992.679999999998</v>
      </c>
      <c r="S42" s="92">
        <f t="shared" si="7"/>
        <v>5356.6500000000005</v>
      </c>
      <c r="T42" s="92">
        <f t="shared" si="7"/>
        <v>4460.97</v>
      </c>
      <c r="U42" s="92">
        <f t="shared" si="7"/>
        <v>697.12299999999993</v>
      </c>
      <c r="V42" s="92">
        <f t="shared" si="7"/>
        <v>3940.84</v>
      </c>
      <c r="W42" s="92">
        <f t="shared" si="7"/>
        <v>2498.7799999999997</v>
      </c>
      <c r="X42" s="92">
        <f t="shared" si="7"/>
        <v>1397.116</v>
      </c>
      <c r="Y42" s="92">
        <f t="shared" si="7"/>
        <v>5428</v>
      </c>
      <c r="Z42" s="93">
        <f t="shared" si="6"/>
        <v>100968.06099999999</v>
      </c>
    </row>
    <row r="43" spans="1:26" x14ac:dyDescent="0.2">
      <c r="D43" s="94" t="s">
        <v>54</v>
      </c>
      <c r="E43" s="129"/>
      <c r="F43" s="129"/>
      <c r="G43" s="129"/>
      <c r="H43" s="129"/>
      <c r="I43" s="129"/>
      <c r="J43" s="129"/>
      <c r="K43" s="129"/>
      <c r="L43" s="129"/>
      <c r="M43" s="129"/>
      <c r="N43" s="129"/>
      <c r="O43" s="129"/>
      <c r="P43" s="129"/>
      <c r="Q43" s="129"/>
      <c r="R43" s="129"/>
      <c r="S43" s="129"/>
      <c r="T43" s="129"/>
      <c r="U43" s="129"/>
      <c r="V43" s="129"/>
      <c r="W43" s="129"/>
      <c r="X43" s="129"/>
      <c r="Y43" s="129"/>
      <c r="Z43" s="95">
        <f>+Z42*0.3275</f>
        <v>33067.039977499997</v>
      </c>
    </row>
    <row r="44" spans="1:26" x14ac:dyDescent="0.2">
      <c r="E44" s="124" t="s">
        <v>55</v>
      </c>
      <c r="F44" s="124"/>
      <c r="G44" s="124"/>
      <c r="H44" s="124"/>
      <c r="I44" s="124"/>
      <c r="J44" s="124"/>
      <c r="K44" s="124"/>
      <c r="L44" s="124"/>
      <c r="M44" s="124"/>
      <c r="N44" s="124"/>
      <c r="O44" s="96"/>
      <c r="P44" s="96"/>
      <c r="Q44" s="96"/>
      <c r="R44" s="96"/>
      <c r="S44" s="96"/>
      <c r="T44" s="96"/>
      <c r="U44" s="96"/>
      <c r="V44" s="96"/>
      <c r="W44" s="96"/>
      <c r="X44" s="96"/>
      <c r="Y44" s="97"/>
      <c r="Z44" s="98">
        <f>+Z42+Z43</f>
        <v>134035.10097749997</v>
      </c>
    </row>
    <row r="46" spans="1:26" x14ac:dyDescent="0.2">
      <c r="O46" s="99"/>
      <c r="P46" s="99"/>
      <c r="Q46" s="99"/>
      <c r="R46" s="99"/>
      <c r="S46" s="99"/>
      <c r="T46" s="99"/>
      <c r="U46" s="99"/>
      <c r="V46" s="99"/>
      <c r="W46" s="99"/>
      <c r="X46" s="99"/>
      <c r="Y46" s="99" t="s">
        <v>56</v>
      </c>
      <c r="Z46" s="100" t="s">
        <v>57</v>
      </c>
    </row>
    <row r="47" spans="1:26" ht="10.8" thickBot="1" x14ac:dyDescent="0.25">
      <c r="C47" s="130" t="s">
        <v>58</v>
      </c>
      <c r="D47" s="130"/>
      <c r="E47" s="101"/>
      <c r="F47" s="102"/>
      <c r="G47" s="102"/>
      <c r="H47" s="103"/>
      <c r="I47" s="102"/>
      <c r="J47" s="102"/>
      <c r="K47" s="102"/>
      <c r="L47" s="102"/>
      <c r="M47" s="104"/>
      <c r="N47" s="105"/>
      <c r="O47" s="92"/>
      <c r="P47" s="87"/>
      <c r="Q47" s="87"/>
      <c r="R47" s="87"/>
      <c r="S47" s="87"/>
      <c r="T47" s="87"/>
      <c r="U47" s="87"/>
      <c r="V47" s="87"/>
      <c r="W47" s="87"/>
      <c r="X47" s="87"/>
      <c r="Y47" s="87">
        <v>2250</v>
      </c>
      <c r="Z47" s="88">
        <f>+Y47</f>
        <v>2250</v>
      </c>
    </row>
    <row r="48" spans="1:26" ht="10.8" thickBot="1" x14ac:dyDescent="0.25">
      <c r="C48" s="124" t="s">
        <v>53</v>
      </c>
      <c r="D48" s="124"/>
      <c r="E48" s="101"/>
      <c r="F48" s="102"/>
      <c r="G48" s="102"/>
      <c r="H48" s="103"/>
      <c r="I48" s="131">
        <v>0</v>
      </c>
      <c r="J48" s="131"/>
      <c r="K48" s="131"/>
      <c r="L48" s="131"/>
      <c r="M48" s="131"/>
      <c r="N48" s="131"/>
      <c r="O48" s="92">
        <v>0</v>
      </c>
      <c r="P48" s="92">
        <v>0</v>
      </c>
      <c r="Q48" s="92">
        <v>0</v>
      </c>
      <c r="R48" s="92">
        <v>0</v>
      </c>
      <c r="S48" s="92">
        <v>0</v>
      </c>
      <c r="T48" s="92">
        <v>0</v>
      </c>
      <c r="U48" s="92">
        <v>0</v>
      </c>
      <c r="V48" s="92">
        <v>0</v>
      </c>
      <c r="W48" s="92">
        <v>0</v>
      </c>
      <c r="X48" s="92">
        <v>0</v>
      </c>
      <c r="Y48" s="92">
        <f t="shared" ref="Y48" si="8">Y47+(Y47*$I$42)</f>
        <v>2250</v>
      </c>
      <c r="Z48" s="93">
        <f>+Y48</f>
        <v>2250</v>
      </c>
    </row>
    <row r="49" spans="3:26" x14ac:dyDescent="0.2">
      <c r="D49" s="94" t="s">
        <v>54</v>
      </c>
      <c r="E49" s="132"/>
      <c r="F49" s="132"/>
      <c r="G49" s="132"/>
      <c r="H49" s="132"/>
      <c r="I49" s="132"/>
      <c r="J49" s="132"/>
      <c r="K49" s="132"/>
      <c r="L49" s="132"/>
      <c r="M49" s="132"/>
      <c r="N49" s="132"/>
      <c r="O49" s="132"/>
      <c r="P49" s="132"/>
      <c r="Q49" s="132"/>
      <c r="R49" s="132"/>
      <c r="S49" s="132"/>
      <c r="T49" s="132"/>
      <c r="U49" s="132"/>
      <c r="V49" s="132"/>
      <c r="W49" s="132"/>
      <c r="X49" s="132"/>
      <c r="Y49" s="132"/>
      <c r="Z49" s="95">
        <f>+Z48*0.3275</f>
        <v>736.875</v>
      </c>
    </row>
    <row r="50" spans="3:26" x14ac:dyDescent="0.2">
      <c r="E50" s="124" t="s">
        <v>59</v>
      </c>
      <c r="F50" s="124"/>
      <c r="G50" s="124"/>
      <c r="H50" s="124"/>
      <c r="I50" s="124"/>
      <c r="J50" s="124"/>
      <c r="K50" s="124"/>
      <c r="L50" s="124"/>
      <c r="M50" s="124"/>
      <c r="N50" s="124"/>
      <c r="O50" s="96"/>
      <c r="P50" s="96"/>
      <c r="Q50" s="96"/>
      <c r="R50" s="96"/>
      <c r="S50" s="96"/>
      <c r="T50" s="96"/>
      <c r="U50" s="96"/>
      <c r="V50" s="96"/>
      <c r="W50" s="96"/>
      <c r="X50" s="96"/>
      <c r="Y50" s="97"/>
      <c r="Z50" s="98">
        <f>+Z48+Z49</f>
        <v>2986.875</v>
      </c>
    </row>
    <row r="53" spans="3:26" x14ac:dyDescent="0.2">
      <c r="E53" s="125" t="s">
        <v>60</v>
      </c>
      <c r="F53" s="125"/>
      <c r="G53" s="125"/>
      <c r="H53" s="125" t="s">
        <v>61</v>
      </c>
      <c r="I53" s="125"/>
      <c r="J53" s="125"/>
      <c r="K53" s="125"/>
      <c r="M53" s="125" t="s">
        <v>62</v>
      </c>
      <c r="N53" s="125"/>
      <c r="O53" s="125"/>
    </row>
    <row r="54" spans="3:26" ht="13.2" x14ac:dyDescent="0.25">
      <c r="C54" s="106" t="s">
        <v>63</v>
      </c>
      <c r="D54" s="107"/>
      <c r="E54" s="126">
        <f>Z42+Z48</f>
        <v>103218.06099999999</v>
      </c>
      <c r="F54" s="126"/>
      <c r="G54" s="126"/>
      <c r="H54" s="127">
        <f>Z43+Z49</f>
        <v>33803.914977499997</v>
      </c>
      <c r="I54" s="127"/>
      <c r="J54" s="127"/>
      <c r="K54" s="127"/>
      <c r="L54" s="108"/>
      <c r="M54" s="128">
        <f>E54+H54</f>
        <v>137021.97597749997</v>
      </c>
      <c r="N54" s="128"/>
      <c r="O54" s="128"/>
      <c r="S54" s="121" t="s">
        <v>64</v>
      </c>
      <c r="T54" s="121"/>
      <c r="U54" s="121"/>
      <c r="V54" s="121"/>
      <c r="W54" s="121"/>
      <c r="X54" s="121"/>
      <c r="Y54" s="121"/>
    </row>
    <row r="55" spans="3:26" ht="14.4" x14ac:dyDescent="0.3">
      <c r="C55" s="106" t="s">
        <v>65</v>
      </c>
      <c r="D55" s="106"/>
      <c r="E55" s="122">
        <f>O42+P42+Q42+S42+T42+V42+U42</f>
        <v>76651.485000000001</v>
      </c>
      <c r="F55" s="122"/>
      <c r="G55" s="122"/>
      <c r="H55" s="109"/>
      <c r="S55" s="123" t="s">
        <v>66</v>
      </c>
      <c r="T55" s="123"/>
      <c r="U55" s="123"/>
      <c r="V55" s="123"/>
      <c r="W55" s="110" t="s">
        <v>67</v>
      </c>
      <c r="X55" s="111"/>
      <c r="Y55" s="112" t="s">
        <v>68</v>
      </c>
    </row>
    <row r="56" spans="3:26" ht="14.4" x14ac:dyDescent="0.3">
      <c r="C56" s="118" t="s">
        <v>69</v>
      </c>
      <c r="D56" s="118"/>
      <c r="E56" s="119">
        <f>E54-E55</f>
        <v>26566.575999999986</v>
      </c>
      <c r="F56" s="119"/>
      <c r="G56" s="119"/>
      <c r="H56" s="109"/>
    </row>
    <row r="57" spans="3:26" ht="14.4" x14ac:dyDescent="0.3">
      <c r="G57" s="4"/>
      <c r="H57" s="109"/>
      <c r="S57" s="118" t="s">
        <v>70</v>
      </c>
      <c r="T57" s="118"/>
      <c r="U57" s="118"/>
      <c r="V57" s="118"/>
      <c r="W57" s="119">
        <f>R42+W42+X42</f>
        <v>18888.576000000001</v>
      </c>
      <c r="X57" s="119"/>
      <c r="Y57" s="113">
        <f>W57/W$61</f>
        <v>0.7109902307320296</v>
      </c>
    </row>
    <row r="58" spans="3:26" ht="14.4" x14ac:dyDescent="0.3">
      <c r="H58" s="109"/>
      <c r="S58" s="118" t="s">
        <v>71</v>
      </c>
      <c r="T58" s="118"/>
      <c r="U58" s="118"/>
      <c r="V58" s="118"/>
      <c r="W58" s="119">
        <f>Y42</f>
        <v>5428</v>
      </c>
      <c r="X58" s="119"/>
      <c r="Y58" s="113">
        <f>W58/W$61</f>
        <v>0.20431688298860945</v>
      </c>
    </row>
    <row r="59" spans="3:26" ht="12.75" customHeight="1" x14ac:dyDescent="0.3">
      <c r="C59" s="120" t="s">
        <v>72</v>
      </c>
      <c r="D59" s="118" t="s">
        <v>73</v>
      </c>
      <c r="E59" s="118"/>
      <c r="F59" s="118"/>
      <c r="G59" s="118"/>
      <c r="H59" s="118"/>
      <c r="S59" s="118" t="s">
        <v>74</v>
      </c>
      <c r="T59" s="118"/>
      <c r="U59" s="118"/>
      <c r="V59" s="118"/>
      <c r="W59" s="119">
        <f>Z48</f>
        <v>2250</v>
      </c>
      <c r="X59" s="119"/>
      <c r="Y59" s="113">
        <f>W59/W$61</f>
        <v>8.4692886279360946E-2</v>
      </c>
    </row>
    <row r="60" spans="3:26" ht="14.4" x14ac:dyDescent="0.3">
      <c r="C60" s="120"/>
      <c r="D60" s="118" t="s">
        <v>75</v>
      </c>
      <c r="E60" s="118"/>
      <c r="F60" s="118"/>
      <c r="G60" s="118"/>
      <c r="H60" s="118"/>
      <c r="P60" s="78"/>
      <c r="S60" s="114"/>
      <c r="T60" s="114"/>
      <c r="U60" s="114"/>
      <c r="V60" s="114"/>
      <c r="W60" s="115"/>
      <c r="X60" s="115"/>
      <c r="Y60" s="116"/>
    </row>
    <row r="61" spans="3:26" ht="14.4" x14ac:dyDescent="0.3">
      <c r="C61" s="120"/>
      <c r="D61" s="118" t="s">
        <v>76</v>
      </c>
      <c r="E61" s="118"/>
      <c r="F61" s="118"/>
      <c r="G61" s="118"/>
      <c r="H61" s="118"/>
      <c r="S61" s="118" t="s">
        <v>77</v>
      </c>
      <c r="T61" s="118"/>
      <c r="U61" s="118"/>
      <c r="V61" s="118"/>
      <c r="W61" s="119">
        <f>SUM(W57:X59)</f>
        <v>26566.576000000001</v>
      </c>
      <c r="X61" s="119"/>
      <c r="Y61" s="117">
        <f>SUM(Y57:Y59)</f>
        <v>1</v>
      </c>
    </row>
    <row r="62" spans="3:26" ht="14.4" x14ac:dyDescent="0.3">
      <c r="H62" s="109"/>
    </row>
  </sheetData>
  <mergeCells count="36">
    <mergeCell ref="E49:Y49"/>
    <mergeCell ref="I23:J23"/>
    <mergeCell ref="T23:V23"/>
    <mergeCell ref="I24:J24"/>
    <mergeCell ref="C41:D41"/>
    <mergeCell ref="C42:D42"/>
    <mergeCell ref="I42:N42"/>
    <mergeCell ref="E43:Y43"/>
    <mergeCell ref="E44:N44"/>
    <mergeCell ref="C47:D47"/>
    <mergeCell ref="C48:D48"/>
    <mergeCell ref="I48:N48"/>
    <mergeCell ref="S57:V57"/>
    <mergeCell ref="W57:X57"/>
    <mergeCell ref="E50:N50"/>
    <mergeCell ref="E53:G53"/>
    <mergeCell ref="H53:K53"/>
    <mergeCell ref="M53:O53"/>
    <mergeCell ref="E54:G54"/>
    <mergeCell ref="H54:K54"/>
    <mergeCell ref="M54:O54"/>
    <mergeCell ref="S54:Y54"/>
    <mergeCell ref="E55:G55"/>
    <mergeCell ref="S55:V55"/>
    <mergeCell ref="C56:D56"/>
    <mergeCell ref="E56:G56"/>
    <mergeCell ref="S58:V58"/>
    <mergeCell ref="W58:X58"/>
    <mergeCell ref="C59:C61"/>
    <mergeCell ref="D59:H59"/>
    <mergeCell ref="S59:V59"/>
    <mergeCell ref="W59:X59"/>
    <mergeCell ref="D60:H60"/>
    <mergeCell ref="D61:H61"/>
    <mergeCell ref="S61:V61"/>
    <mergeCell ref="W61:X6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Rodriguez Vega</dc:creator>
  <cp:lastModifiedBy>Claudia</cp:lastModifiedBy>
  <dcterms:created xsi:type="dcterms:W3CDTF">2025-11-21T07:54:22Z</dcterms:created>
  <dcterms:modified xsi:type="dcterms:W3CDTF">2025-11-24T09:25:50Z</dcterms:modified>
</cp:coreProperties>
</file>